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中药学专业" sheetId="6" r:id="rId1"/>
  </sheets>
  <definedNames>
    <definedName name="_xlnm.Print_Titles" localSheetId="0">中药学专业!$1:$5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<sst xmlns="http://schemas.openxmlformats.org/spreadsheetml/2006/main" count="234" uniqueCount="104">
  <si>
    <t>中药学专业教学进程总体安排</t>
  </si>
  <si>
    <t>课程
类别</t>
  </si>
  <si>
    <t>序号</t>
  </si>
  <si>
    <t>课程代码</t>
  </si>
  <si>
    <t>课程名称</t>
  </si>
  <si>
    <t>课程性质</t>
  </si>
  <si>
    <t>学分</t>
  </si>
  <si>
    <t>教学课时</t>
  </si>
  <si>
    <t>开设学期</t>
  </si>
  <si>
    <t>教学进程(学期、教学活动周数、课堂教学周数、平均周学时）</t>
  </si>
  <si>
    <t>课程
考核</t>
  </si>
  <si>
    <t>开课部门</t>
  </si>
  <si>
    <t>备注</t>
  </si>
  <si>
    <t>课程
类型(A/B/C)</t>
  </si>
  <si>
    <t>是否理实一体</t>
  </si>
  <si>
    <t>总计</t>
  </si>
  <si>
    <t>理论</t>
  </si>
  <si>
    <t>实践</t>
  </si>
  <si>
    <t>公共基础课</t>
  </si>
  <si>
    <t>公共必修课</t>
  </si>
  <si>
    <t>070301</t>
  </si>
  <si>
    <t>军训</t>
  </si>
  <si>
    <t>C</t>
  </si>
  <si>
    <t>2周</t>
  </si>
  <si>
    <t>考查</t>
  </si>
  <si>
    <t>思政部</t>
  </si>
  <si>
    <t>200101</t>
  </si>
  <si>
    <t>习近平新时代中国特色社会主义思想概论</t>
  </si>
  <si>
    <t>B</t>
  </si>
  <si>
    <t>√</t>
  </si>
  <si>
    <t>考试</t>
  </si>
  <si>
    <t>200102</t>
  </si>
  <si>
    <t>思想道德与法治</t>
  </si>
  <si>
    <t>200103</t>
  </si>
  <si>
    <t>毛泽东思想和中国特色社会主义理论体系概论</t>
  </si>
  <si>
    <t>200104</t>
  </si>
  <si>
    <t>形势与政策（一～四）</t>
  </si>
  <si>
    <t>1-4</t>
  </si>
  <si>
    <t>200109</t>
  </si>
  <si>
    <t>中华民族共同体概论(高职)</t>
  </si>
  <si>
    <t>200110</t>
  </si>
  <si>
    <t>军事理论</t>
  </si>
  <si>
    <t>A</t>
  </si>
  <si>
    <t>线上</t>
  </si>
  <si>
    <t>200111</t>
  </si>
  <si>
    <t>大学生心理健康教育</t>
  </si>
  <si>
    <t>200112</t>
  </si>
  <si>
    <t>中国共产党党史</t>
  </si>
  <si>
    <t>180107</t>
  </si>
  <si>
    <t>体育与健康(一～三)</t>
  </si>
  <si>
    <t>1-3</t>
  </si>
  <si>
    <t>基础部</t>
  </si>
  <si>
    <t>180111</t>
  </si>
  <si>
    <t>信息技术（含人工智能通识）</t>
  </si>
  <si>
    <t>180110</t>
  </si>
  <si>
    <t>国家安全教育</t>
  </si>
  <si>
    <t>180112</t>
  </si>
  <si>
    <t>劳动教育</t>
  </si>
  <si>
    <t>180125</t>
  </si>
  <si>
    <t>沟通与表达（一～四）</t>
  </si>
  <si>
    <t>抽查</t>
  </si>
  <si>
    <t>小计</t>
  </si>
  <si>
    <t>公选课</t>
  </si>
  <si>
    <t>1</t>
  </si>
  <si>
    <t>公共选修课（详见公共选修课目录）</t>
  </si>
  <si>
    <t>附件1</t>
  </si>
  <si>
    <t>专业（技能）课</t>
  </si>
  <si>
    <t>专业必修课</t>
  </si>
  <si>
    <t>专业基础模块</t>
  </si>
  <si>
    <t>无机化学</t>
  </si>
  <si>
    <t>轻工化工</t>
  </si>
  <si>
    <t>有机化学</t>
  </si>
  <si>
    <t>分析化学（化学分析+仪器分析）</t>
  </si>
  <si>
    <t>中药制剂模块</t>
  </si>
  <si>
    <t>药用植物学</t>
  </si>
  <si>
    <t>中药鉴定技术</t>
  </si>
  <si>
    <t>核心</t>
  </si>
  <si>
    <t>中药炮制技术</t>
  </si>
  <si>
    <t>中药制剂技术</t>
  </si>
  <si>
    <t>中药调剂模块</t>
  </si>
  <si>
    <t>中医学基础</t>
  </si>
  <si>
    <t>中药学</t>
  </si>
  <si>
    <t>中药调剂技术</t>
  </si>
  <si>
    <t>中药方剂学</t>
  </si>
  <si>
    <t>综合模块</t>
  </si>
  <si>
    <t>综合实训</t>
  </si>
  <si>
    <t>大学美育</t>
  </si>
  <si>
    <t>毕业设计</t>
  </si>
  <si>
    <t>5-6</t>
  </si>
  <si>
    <t>8周</t>
  </si>
  <si>
    <t>7周</t>
  </si>
  <si>
    <t>校企合作</t>
  </si>
  <si>
    <t>岗位实习</t>
  </si>
  <si>
    <t>专业选修课</t>
  </si>
  <si>
    <t>专业选修课（详见专业选修课目录）</t>
  </si>
  <si>
    <t>附件2</t>
  </si>
  <si>
    <t>2W</t>
  </si>
  <si>
    <t>毕业鉴定</t>
  </si>
  <si>
    <t>1W</t>
  </si>
  <si>
    <t>平均周学时</t>
  </si>
  <si>
    <t>学分总计、学时总计</t>
  </si>
  <si>
    <t>—</t>
  </si>
  <si>
    <t>选修课程：学分总计、学时总计、占总学时比例</t>
  </si>
  <si>
    <t>实践性教学：学时总计、占总学时比例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</si>
</sst>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学&quot;&quot;期&quot;"/>
    <numFmt numFmtId="177" formatCode="0_ "/>
    <numFmt numFmtId="178" formatCode="0.00_);[Red]\(0.00\)"/>
    <numFmt numFmtId="179" formatCode="0.0%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8"/>
      <color theme="1"/>
      <name val="宋体"/>
      <charset val="134"/>
    </font>
    <font>
      <b/>
      <sz val="6"/>
      <color theme="1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8"/>
      <name val="Arial"/>
      <charset val="0"/>
    </font>
    <font>
      <sz val="8"/>
      <name val="宋体"/>
      <charset val="134"/>
      <scheme val="minor"/>
    </font>
    <font>
      <sz val="8"/>
      <color theme="1"/>
      <name val="宋体"/>
      <charset val="134"/>
    </font>
    <font>
      <sz val="11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indexed="8"/>
      </top>
      <bottom style="thin">
        <color auto="1"/>
      </bottom>
      <diagonal/>
    </border>
    <border>
      <left/>
      <right style="thin">
        <color auto="1"/>
      </right>
      <top style="medium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8"/>
      </top>
      <bottom style="thin">
        <color auto="1"/>
      </bottom>
      <diagonal/>
    </border>
    <border>
      <left style="thin">
        <color auto="1"/>
      </left>
      <right style="medium">
        <color indexed="8"/>
      </right>
      <top style="medium">
        <color indexed="8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/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24" applyNumberFormat="0" applyAlignment="0" applyProtection="0">
      <alignment vertical="center"/>
    </xf>
    <xf numFmtId="0" fontId="20" fillId="5" borderId="25" applyNumberFormat="0" applyAlignment="0" applyProtection="0">
      <alignment vertical="center"/>
    </xf>
    <xf numFmtId="0" fontId="21" fillId="5" borderId="24" applyNumberFormat="0" applyAlignment="0" applyProtection="0">
      <alignment vertical="center"/>
    </xf>
    <xf numFmtId="0" fontId="22" fillId="6" borderId="26" applyNumberFormat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4" fillId="0" borderId="28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76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textRotation="255" wrapText="1"/>
    </xf>
    <xf numFmtId="0" fontId="4" fillId="0" borderId="9" xfId="0" applyFont="1" applyFill="1" applyBorder="1" applyAlignment="1">
      <alignment horizontal="center" vertical="center" textRotation="255" wrapText="1"/>
    </xf>
    <xf numFmtId="0" fontId="4" fillId="0" borderId="10" xfId="0" applyFont="1" applyFill="1" applyBorder="1" applyAlignment="1">
      <alignment horizontal="center" vertical="center" textRotation="255" wrapText="1"/>
    </xf>
    <xf numFmtId="0" fontId="5" fillId="2" borderId="7" xfId="0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 wrapText="1"/>
    </xf>
    <xf numFmtId="177" fontId="5" fillId="2" borderId="7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178" fontId="5" fillId="2" borderId="7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textRotation="255" wrapText="1"/>
    </xf>
    <xf numFmtId="0" fontId="4" fillId="0" borderId="11" xfId="0" applyFont="1" applyFill="1" applyBorder="1" applyAlignment="1">
      <alignment horizontal="center" vertical="center" textRotation="255" wrapText="1"/>
    </xf>
    <xf numFmtId="0" fontId="5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77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textRotation="255" wrapText="1"/>
    </xf>
    <xf numFmtId="0" fontId="7" fillId="0" borderId="8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77" fontId="7" fillId="0" borderId="7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177" fontId="7" fillId="0" borderId="7" xfId="0" applyNumberFormat="1" applyFont="1" applyFill="1" applyBorder="1" applyAlignment="1">
      <alignment horizontal="center" vertical="center" wrapText="1"/>
    </xf>
    <xf numFmtId="177" fontId="7" fillId="0" borderId="7" xfId="0" applyNumberFormat="1" applyFont="1" applyFill="1" applyBorder="1" applyAlignment="1">
      <alignment vertical="center" wrapText="1"/>
    </xf>
    <xf numFmtId="0" fontId="4" fillId="0" borderId="12" xfId="0" applyFont="1" applyFill="1" applyBorder="1" applyAlignment="1">
      <alignment horizontal="center" vertical="center" textRotation="255" wrapText="1"/>
    </xf>
    <xf numFmtId="0" fontId="4" fillId="0" borderId="13" xfId="0" applyFont="1" applyFill="1" applyBorder="1" applyAlignment="1">
      <alignment horizontal="center" vertical="center" textRotation="255" wrapText="1"/>
    </xf>
    <xf numFmtId="0" fontId="4" fillId="0" borderId="7" xfId="0" applyFont="1" applyFill="1" applyBorder="1" applyAlignment="1">
      <alignment horizontal="center" vertical="center" wrapText="1"/>
    </xf>
    <xf numFmtId="177" fontId="4" fillId="0" borderId="7" xfId="0" applyNumberFormat="1" applyFont="1" applyFill="1" applyBorder="1" applyAlignment="1">
      <alignment horizontal="center" vertical="center" wrapText="1"/>
    </xf>
    <xf numFmtId="10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178" fontId="5" fillId="0" borderId="7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horizontal="center" vertical="center" textRotation="255" wrapText="1"/>
    </xf>
    <xf numFmtId="0" fontId="4" fillId="0" borderId="6" xfId="0" applyFont="1" applyFill="1" applyBorder="1" applyAlignment="1">
      <alignment horizontal="center" vertical="center" textRotation="255" wrapText="1"/>
    </xf>
    <xf numFmtId="9" fontId="4" fillId="0" borderId="7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 wrapText="1"/>
    </xf>
    <xf numFmtId="177" fontId="5" fillId="0" borderId="7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9" fillId="0" borderId="7" xfId="0" applyFont="1" applyFill="1" applyBorder="1">
      <alignment vertical="center"/>
    </xf>
    <xf numFmtId="0" fontId="10" fillId="0" borderId="0" xfId="0" applyFont="1" applyFill="1">
      <alignment vertical="center"/>
    </xf>
    <xf numFmtId="0" fontId="4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177" fontId="5" fillId="0" borderId="7" xfId="0" applyNumberFormat="1" applyFont="1" applyBorder="1" applyAlignment="1">
      <alignment vertical="center" wrapText="1"/>
    </xf>
    <xf numFmtId="177" fontId="5" fillId="0" borderId="7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177" fontId="5" fillId="2" borderId="15" xfId="0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textRotation="255" wrapText="1"/>
    </xf>
    <xf numFmtId="0" fontId="5" fillId="0" borderId="8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177" fontId="2" fillId="0" borderId="7" xfId="0" applyNumberFormat="1" applyFont="1" applyFill="1" applyBorder="1" applyAlignment="1">
      <alignment horizontal="center" vertical="center" wrapText="1"/>
    </xf>
    <xf numFmtId="9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 wrapText="1"/>
    </xf>
    <xf numFmtId="179" fontId="2" fillId="0" borderId="7" xfId="0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177" fontId="2" fillId="0" borderId="19" xfId="0" applyNumberFormat="1" applyFont="1" applyFill="1" applyBorder="1" applyAlignment="1">
      <alignment horizontal="center" vertical="center" wrapText="1"/>
    </xf>
    <xf numFmtId="9" fontId="2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tabSelected="1" zoomScale="120" zoomScaleNormal="120" workbookViewId="0">
      <pane xSplit="13" ySplit="5" topLeftCell="N6" activePane="bottomRight" state="frozen"/>
      <selection/>
      <selection pane="topRight"/>
      <selection pane="bottomLeft"/>
      <selection pane="bottomRight" activeCell="A1" sqref="A1:V1"/>
    </sheetView>
  </sheetViews>
  <sheetFormatPr defaultColWidth="8.86363636363636" defaultRowHeight="14"/>
  <cols>
    <col min="1" max="2" width="3" customWidth="1"/>
    <col min="3" max="3" width="4.25454545454545" style="2" customWidth="1"/>
    <col min="4" max="4" width="3.86363636363636" style="2" customWidth="1"/>
    <col min="5" max="5" width="7.25454545454545" customWidth="1"/>
    <col min="6" max="6" width="16.6272727272727" style="2" customWidth="1"/>
    <col min="7" max="12" width="4.12727272727273" style="2" customWidth="1"/>
    <col min="13" max="13" width="5.75454545454545" style="2" customWidth="1"/>
    <col min="14" max="19" width="7.62727272727273" customWidth="1"/>
    <col min="20" max="20" width="4.62727272727273" customWidth="1"/>
    <col min="21" max="21" width="6.75454545454545" customWidth="1"/>
    <col min="22" max="22" width="5" customWidth="1"/>
  </cols>
  <sheetData>
    <row r="1" ht="18.25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="1" customFormat="1" spans="1:22">
      <c r="A2" s="4" t="s">
        <v>1</v>
      </c>
      <c r="B2" s="5"/>
      <c r="C2" s="6"/>
      <c r="D2" s="6" t="s">
        <v>2</v>
      </c>
      <c r="E2" s="6" t="s">
        <v>3</v>
      </c>
      <c r="F2" s="6" t="s">
        <v>4</v>
      </c>
      <c r="G2" s="7" t="s">
        <v>5</v>
      </c>
      <c r="H2" s="7"/>
      <c r="I2" s="6" t="s">
        <v>6</v>
      </c>
      <c r="J2" s="6" t="s">
        <v>7</v>
      </c>
      <c r="K2" s="6"/>
      <c r="L2" s="6"/>
      <c r="M2" s="6" t="s">
        <v>8</v>
      </c>
      <c r="N2" s="6" t="s">
        <v>9</v>
      </c>
      <c r="O2" s="6"/>
      <c r="P2" s="6"/>
      <c r="Q2" s="6"/>
      <c r="R2" s="6"/>
      <c r="S2" s="6"/>
      <c r="T2" s="6" t="s">
        <v>10</v>
      </c>
      <c r="U2" s="6" t="s">
        <v>11</v>
      </c>
      <c r="V2" s="8" t="s">
        <v>12</v>
      </c>
    </row>
    <row r="3" s="1" customFormat="1" spans="1:22">
      <c r="A3" s="9"/>
      <c r="B3" s="10"/>
      <c r="C3" s="11"/>
      <c r="D3" s="11"/>
      <c r="E3" s="11"/>
      <c r="F3" s="11"/>
      <c r="G3" s="12" t="s">
        <v>13</v>
      </c>
      <c r="H3" s="11" t="s">
        <v>14</v>
      </c>
      <c r="I3" s="11"/>
      <c r="J3" s="11" t="s">
        <v>15</v>
      </c>
      <c r="K3" s="11" t="s">
        <v>16</v>
      </c>
      <c r="L3" s="11" t="s">
        <v>17</v>
      </c>
      <c r="M3" s="11"/>
      <c r="N3" s="13">
        <v>1</v>
      </c>
      <c r="O3" s="13">
        <v>2</v>
      </c>
      <c r="P3" s="13">
        <v>3</v>
      </c>
      <c r="Q3" s="13">
        <v>4</v>
      </c>
      <c r="R3" s="13">
        <v>5</v>
      </c>
      <c r="S3" s="13">
        <v>6</v>
      </c>
      <c r="T3" s="11"/>
      <c r="U3" s="11"/>
      <c r="V3" s="14"/>
    </row>
    <row r="4" s="1" customFormat="1" spans="1:22">
      <c r="A4" s="9"/>
      <c r="B4" s="10"/>
      <c r="C4" s="11"/>
      <c r="D4" s="11"/>
      <c r="E4" s="11"/>
      <c r="F4" s="11"/>
      <c r="G4" s="12"/>
      <c r="H4" s="11"/>
      <c r="I4" s="11"/>
      <c r="J4" s="11"/>
      <c r="K4" s="11"/>
      <c r="L4" s="11"/>
      <c r="M4" s="11"/>
      <c r="N4" s="15">
        <v>20</v>
      </c>
      <c r="O4" s="15">
        <v>20</v>
      </c>
      <c r="P4" s="15">
        <v>20</v>
      </c>
      <c r="Q4" s="15">
        <v>20</v>
      </c>
      <c r="R4" s="15">
        <v>20</v>
      </c>
      <c r="S4" s="15">
        <v>21</v>
      </c>
      <c r="T4" s="11"/>
      <c r="U4" s="11"/>
      <c r="V4" s="14"/>
    </row>
    <row r="5" s="1" customFormat="1" spans="1:22">
      <c r="A5" s="9"/>
      <c r="B5" s="10"/>
      <c r="C5" s="11"/>
      <c r="D5" s="11"/>
      <c r="E5" s="11"/>
      <c r="F5" s="11"/>
      <c r="G5" s="12"/>
      <c r="H5" s="11"/>
      <c r="I5" s="11"/>
      <c r="J5" s="11"/>
      <c r="K5" s="11"/>
      <c r="L5" s="11"/>
      <c r="M5" s="11"/>
      <c r="N5" s="16">
        <v>16</v>
      </c>
      <c r="O5" s="16">
        <v>18</v>
      </c>
      <c r="P5" s="16">
        <v>18</v>
      </c>
      <c r="Q5" s="16">
        <v>18</v>
      </c>
      <c r="R5" s="16">
        <v>16</v>
      </c>
      <c r="S5" s="16">
        <v>14</v>
      </c>
      <c r="T5" s="11"/>
      <c r="U5" s="11"/>
      <c r="V5" s="14"/>
    </row>
    <row r="6" s="1" customFormat="1" spans="1:22">
      <c r="A6" s="17" t="s">
        <v>18</v>
      </c>
      <c r="B6" s="18" t="s">
        <v>19</v>
      </c>
      <c r="C6" s="19"/>
      <c r="D6" s="20">
        <v>1</v>
      </c>
      <c r="E6" s="21" t="s">
        <v>20</v>
      </c>
      <c r="F6" s="22" t="s">
        <v>21</v>
      </c>
      <c r="G6" s="20" t="s">
        <v>22</v>
      </c>
      <c r="H6" s="23"/>
      <c r="I6" s="24">
        <v>2</v>
      </c>
      <c r="J6" s="25">
        <f t="shared" ref="J6:J24" si="0">K6+L6</f>
        <v>60</v>
      </c>
      <c r="K6" s="20">
        <v>0</v>
      </c>
      <c r="L6" s="20">
        <v>60</v>
      </c>
      <c r="M6" s="20">
        <v>1</v>
      </c>
      <c r="N6" s="26" t="s">
        <v>23</v>
      </c>
      <c r="O6" s="26" t="str">
        <f>IF($M6=O$3,(IF(OR($G6="A",$H6="√"),$J6/O$5,$K6/O$5)),"")</f>
        <v/>
      </c>
      <c r="P6" s="26" t="str">
        <f>IF($M6=P$3,(IF(OR($G6="A",$H6="√"),$J6/P$5,$K6/P$5)),"")</f>
        <v/>
      </c>
      <c r="Q6" s="26" t="str">
        <f>IF($M6=Q$3,(IF(OR($G6="A",$H6="√"),$J6/Q$5,$K6/Q$5)),"")</f>
        <v/>
      </c>
      <c r="R6" s="26" t="str">
        <f>IF($M6=R$3,(IF(OR($G6="A",$H6="√"),$J6/R$5,$K6/R$5)),"")</f>
        <v/>
      </c>
      <c r="S6" s="26" t="str">
        <f>IF($M6=S$3,(IF(OR($G6="A",$H6="√"),$J6/S$5,$K6/S$5)),"")</f>
        <v/>
      </c>
      <c r="T6" s="20" t="s">
        <v>24</v>
      </c>
      <c r="U6" s="20" t="s">
        <v>25</v>
      </c>
      <c r="V6" s="27"/>
    </row>
    <row r="7" s="1" customFormat="1" ht="19" spans="1:22">
      <c r="A7" s="17"/>
      <c r="B7" s="28"/>
      <c r="C7" s="29"/>
      <c r="D7" s="20">
        <v>2</v>
      </c>
      <c r="E7" s="21" t="s">
        <v>26</v>
      </c>
      <c r="F7" s="30" t="s">
        <v>27</v>
      </c>
      <c r="G7" s="20" t="s">
        <v>28</v>
      </c>
      <c r="H7" s="20" t="s">
        <v>29</v>
      </c>
      <c r="I7" s="24">
        <f>J7/18</f>
        <v>3</v>
      </c>
      <c r="J7" s="25">
        <f t="shared" si="0"/>
        <v>54</v>
      </c>
      <c r="K7" s="20">
        <v>46</v>
      </c>
      <c r="L7" s="20">
        <v>8</v>
      </c>
      <c r="M7" s="20">
        <v>3</v>
      </c>
      <c r="N7" s="24"/>
      <c r="O7" s="24"/>
      <c r="P7" s="24">
        <f t="shared" ref="P7:S8" si="1">IF($M7=P$3,(IF(OR($G7="A",$H7="√"),$J7/P$5,$K7/P$5)),"")</f>
        <v>3</v>
      </c>
      <c r="Q7" s="24" t="str">
        <f t="shared" si="1"/>
        <v/>
      </c>
      <c r="R7" s="24" t="str">
        <f t="shared" si="1"/>
        <v/>
      </c>
      <c r="S7" s="24" t="str">
        <f t="shared" si="1"/>
        <v/>
      </c>
      <c r="T7" s="20" t="s">
        <v>30</v>
      </c>
      <c r="U7" s="20" t="s">
        <v>25</v>
      </c>
      <c r="V7" s="31"/>
    </row>
    <row r="8" s="1" customFormat="1" spans="1:22">
      <c r="A8" s="17"/>
      <c r="B8" s="28"/>
      <c r="C8" s="29"/>
      <c r="D8" s="20">
        <v>3</v>
      </c>
      <c r="E8" s="32" t="s">
        <v>31</v>
      </c>
      <c r="F8" s="22" t="s">
        <v>32</v>
      </c>
      <c r="G8" s="33" t="s">
        <v>28</v>
      </c>
      <c r="H8" s="33" t="s">
        <v>29</v>
      </c>
      <c r="I8" s="34">
        <f>J8/18</f>
        <v>3</v>
      </c>
      <c r="J8" s="35">
        <f t="shared" si="0"/>
        <v>54</v>
      </c>
      <c r="K8" s="32">
        <v>46</v>
      </c>
      <c r="L8" s="32">
        <v>8</v>
      </c>
      <c r="M8" s="33">
        <v>1</v>
      </c>
      <c r="N8" s="34">
        <v>3</v>
      </c>
      <c r="O8" s="34" t="str">
        <f>IF($M8=O$3,(IF(OR($G8="A",$H8="√"),$J8/O$5,$K8/O$5)),"")</f>
        <v/>
      </c>
      <c r="P8" s="34" t="str">
        <f t="shared" si="1"/>
        <v/>
      </c>
      <c r="Q8" s="34" t="str">
        <f t="shared" si="1"/>
        <v/>
      </c>
      <c r="R8" s="34" t="str">
        <f t="shared" si="1"/>
        <v/>
      </c>
      <c r="S8" s="34" t="str">
        <f t="shared" si="1"/>
        <v/>
      </c>
      <c r="T8" s="33" t="s">
        <v>30</v>
      </c>
      <c r="U8" s="33" t="s">
        <v>25</v>
      </c>
      <c r="V8" s="27"/>
    </row>
    <row r="9" s="1" customFormat="1" ht="19" spans="1:22">
      <c r="A9" s="17"/>
      <c r="B9" s="28"/>
      <c r="C9" s="29"/>
      <c r="D9" s="20">
        <v>4</v>
      </c>
      <c r="E9" s="32" t="s">
        <v>33</v>
      </c>
      <c r="F9" s="22" t="s">
        <v>34</v>
      </c>
      <c r="G9" s="33" t="s">
        <v>28</v>
      </c>
      <c r="H9" s="33" t="s">
        <v>29</v>
      </c>
      <c r="I9" s="34">
        <f>J9/18</f>
        <v>2</v>
      </c>
      <c r="J9" s="35">
        <f t="shared" si="0"/>
        <v>36</v>
      </c>
      <c r="K9" s="33">
        <v>30</v>
      </c>
      <c r="L9" s="33">
        <v>6</v>
      </c>
      <c r="M9" s="33">
        <v>2</v>
      </c>
      <c r="N9" s="34" t="str">
        <f t="shared" ref="N9:S9" si="2">IF($M9=N$3,(IF(OR($G9="A",$H9="√"),$J9/N$5,$K9/N$5)),"")</f>
        <v/>
      </c>
      <c r="O9" s="34">
        <v>2</v>
      </c>
      <c r="P9" s="34" t="str">
        <f t="shared" si="2"/>
        <v/>
      </c>
      <c r="Q9" s="34" t="str">
        <f t="shared" si="2"/>
        <v/>
      </c>
      <c r="R9" s="34" t="str">
        <f t="shared" si="2"/>
        <v/>
      </c>
      <c r="S9" s="34" t="str">
        <f t="shared" si="2"/>
        <v/>
      </c>
      <c r="T9" s="33" t="s">
        <v>30</v>
      </c>
      <c r="U9" s="33" t="s">
        <v>25</v>
      </c>
      <c r="V9" s="27"/>
    </row>
    <row r="10" s="1" customFormat="1" spans="1:22">
      <c r="A10" s="36"/>
      <c r="B10" s="28"/>
      <c r="C10" s="29"/>
      <c r="D10" s="20">
        <v>5</v>
      </c>
      <c r="E10" s="32" t="s">
        <v>35</v>
      </c>
      <c r="F10" s="22" t="s">
        <v>36</v>
      </c>
      <c r="G10" s="33" t="s">
        <v>28</v>
      </c>
      <c r="H10" s="33" t="s">
        <v>29</v>
      </c>
      <c r="I10" s="34">
        <v>2</v>
      </c>
      <c r="J10" s="35">
        <f t="shared" si="0"/>
        <v>48</v>
      </c>
      <c r="K10" s="33">
        <v>32</v>
      </c>
      <c r="L10" s="33">
        <v>16</v>
      </c>
      <c r="M10" s="32" t="s">
        <v>37</v>
      </c>
      <c r="N10" s="34" t="s">
        <v>29</v>
      </c>
      <c r="O10" s="34" t="s">
        <v>29</v>
      </c>
      <c r="P10" s="34" t="s">
        <v>29</v>
      </c>
      <c r="Q10" s="34" t="s">
        <v>29</v>
      </c>
      <c r="R10" s="34"/>
      <c r="S10" s="34"/>
      <c r="T10" s="33" t="s">
        <v>24</v>
      </c>
      <c r="U10" s="33" t="s">
        <v>25</v>
      </c>
      <c r="V10" s="37"/>
    </row>
    <row r="11" s="1" customFormat="1" ht="19" spans="1:22">
      <c r="A11" s="36"/>
      <c r="B11" s="28"/>
      <c r="C11" s="29"/>
      <c r="D11" s="20">
        <v>6</v>
      </c>
      <c r="E11" s="32" t="s">
        <v>38</v>
      </c>
      <c r="F11" s="22" t="s">
        <v>39</v>
      </c>
      <c r="G11" s="33" t="s">
        <v>28</v>
      </c>
      <c r="H11" s="33" t="s">
        <v>29</v>
      </c>
      <c r="I11" s="34">
        <f t="shared" ref="I11:I19" si="3">J11/18</f>
        <v>1</v>
      </c>
      <c r="J11" s="35">
        <f t="shared" si="0"/>
        <v>18</v>
      </c>
      <c r="K11" s="33">
        <v>14</v>
      </c>
      <c r="L11" s="33">
        <v>4</v>
      </c>
      <c r="M11" s="33">
        <v>2</v>
      </c>
      <c r="N11" s="34" t="str">
        <f t="shared" ref="N11:S11" si="4">IF($M11=N$3,(IF(OR($G11="A",$H11="√"),$J11/N$5,$K11/N$5)),"")</f>
        <v/>
      </c>
      <c r="O11" s="34">
        <v>1</v>
      </c>
      <c r="P11" s="34" t="str">
        <f t="shared" si="4"/>
        <v/>
      </c>
      <c r="Q11" s="34" t="str">
        <f t="shared" si="4"/>
        <v/>
      </c>
      <c r="R11" s="34" t="str">
        <f t="shared" si="4"/>
        <v/>
      </c>
      <c r="S11" s="34" t="str">
        <f t="shared" si="4"/>
        <v/>
      </c>
      <c r="T11" s="33" t="s">
        <v>30</v>
      </c>
      <c r="U11" s="33" t="s">
        <v>25</v>
      </c>
      <c r="V11" s="27"/>
    </row>
    <row r="12" s="1" customFormat="1" spans="1:22">
      <c r="A12" s="36"/>
      <c r="B12" s="28"/>
      <c r="C12" s="29"/>
      <c r="D12" s="20">
        <v>7</v>
      </c>
      <c r="E12" s="32" t="s">
        <v>40</v>
      </c>
      <c r="F12" s="22" t="s">
        <v>41</v>
      </c>
      <c r="G12" s="33" t="s">
        <v>42</v>
      </c>
      <c r="H12" s="33"/>
      <c r="I12" s="34">
        <f t="shared" si="3"/>
        <v>2</v>
      </c>
      <c r="J12" s="35">
        <f t="shared" si="0"/>
        <v>36</v>
      </c>
      <c r="K12" s="33">
        <v>36</v>
      </c>
      <c r="L12" s="33">
        <v>0</v>
      </c>
      <c r="M12" s="33">
        <v>2</v>
      </c>
      <c r="N12" s="34" t="str">
        <f t="shared" ref="N12:S12" si="5">IF($M12=N$3,(IF(OR($G12="A",$H12="√"),$J12/N$5,$K12/N$5)),"")</f>
        <v/>
      </c>
      <c r="O12" s="34">
        <v>2</v>
      </c>
      <c r="P12" s="34" t="str">
        <f t="shared" si="5"/>
        <v/>
      </c>
      <c r="Q12" s="34" t="str">
        <f t="shared" si="5"/>
        <v/>
      </c>
      <c r="R12" s="34" t="str">
        <f t="shared" si="5"/>
        <v/>
      </c>
      <c r="S12" s="34" t="str">
        <f t="shared" si="5"/>
        <v/>
      </c>
      <c r="T12" s="33" t="s">
        <v>24</v>
      </c>
      <c r="U12" s="33" t="s">
        <v>25</v>
      </c>
      <c r="V12" s="27" t="s">
        <v>43</v>
      </c>
    </row>
    <row r="13" s="1" customFormat="1" spans="1:22">
      <c r="A13" s="36"/>
      <c r="B13" s="28"/>
      <c r="C13" s="29"/>
      <c r="D13" s="20">
        <v>8</v>
      </c>
      <c r="E13" s="32" t="s">
        <v>44</v>
      </c>
      <c r="F13" s="22" t="s">
        <v>45</v>
      </c>
      <c r="G13" s="33" t="s">
        <v>28</v>
      </c>
      <c r="H13" s="33" t="s">
        <v>29</v>
      </c>
      <c r="I13" s="34">
        <f t="shared" si="3"/>
        <v>2</v>
      </c>
      <c r="J13" s="35">
        <f t="shared" si="0"/>
        <v>36</v>
      </c>
      <c r="K13" s="33">
        <v>30</v>
      </c>
      <c r="L13" s="33">
        <v>6</v>
      </c>
      <c r="M13" s="33">
        <v>1</v>
      </c>
      <c r="N13" s="34">
        <v>1</v>
      </c>
      <c r="O13" s="34" t="str">
        <f t="shared" ref="O13:S14" si="6">IF($M13=O$3,(IF(OR($G13="A",$H13="√"),$J13/O$5,$K13/O$5)),"")</f>
        <v/>
      </c>
      <c r="P13" s="34" t="str">
        <f t="shared" si="6"/>
        <v/>
      </c>
      <c r="Q13" s="34" t="str">
        <f t="shared" si="6"/>
        <v/>
      </c>
      <c r="R13" s="34" t="str">
        <f t="shared" si="6"/>
        <v/>
      </c>
      <c r="S13" s="34" t="str">
        <f t="shared" si="6"/>
        <v/>
      </c>
      <c r="T13" s="33" t="s">
        <v>24</v>
      </c>
      <c r="U13" s="33" t="s">
        <v>25</v>
      </c>
      <c r="V13" s="27"/>
    </row>
    <row r="14" s="1" customFormat="1" spans="1:22">
      <c r="A14" s="17"/>
      <c r="B14" s="28"/>
      <c r="C14" s="29"/>
      <c r="D14" s="20">
        <v>9</v>
      </c>
      <c r="E14" s="32" t="s">
        <v>46</v>
      </c>
      <c r="F14" s="22" t="s">
        <v>47</v>
      </c>
      <c r="G14" s="33" t="s">
        <v>42</v>
      </c>
      <c r="H14" s="33"/>
      <c r="I14" s="34">
        <f t="shared" si="3"/>
        <v>1</v>
      </c>
      <c r="J14" s="35">
        <f t="shared" si="0"/>
        <v>18</v>
      </c>
      <c r="K14" s="33">
        <v>18</v>
      </c>
      <c r="L14" s="33">
        <v>0</v>
      </c>
      <c r="M14" s="33">
        <v>1</v>
      </c>
      <c r="N14" s="34">
        <v>1</v>
      </c>
      <c r="O14" s="34" t="str">
        <f t="shared" si="6"/>
        <v/>
      </c>
      <c r="P14" s="34" t="str">
        <f t="shared" si="6"/>
        <v/>
      </c>
      <c r="Q14" s="34" t="str">
        <f t="shared" si="6"/>
        <v/>
      </c>
      <c r="R14" s="34" t="str">
        <f t="shared" si="6"/>
        <v/>
      </c>
      <c r="S14" s="34" t="str">
        <f t="shared" si="6"/>
        <v/>
      </c>
      <c r="T14" s="33" t="s">
        <v>24</v>
      </c>
      <c r="U14" s="33" t="s">
        <v>25</v>
      </c>
      <c r="V14" s="27" t="s">
        <v>43</v>
      </c>
    </row>
    <row r="15" s="1" customFormat="1" spans="1:22">
      <c r="A15" s="17"/>
      <c r="B15" s="28"/>
      <c r="C15" s="29"/>
      <c r="D15" s="20">
        <v>10</v>
      </c>
      <c r="E15" s="32" t="s">
        <v>48</v>
      </c>
      <c r="F15" s="22" t="s">
        <v>49</v>
      </c>
      <c r="G15" s="33" t="s">
        <v>22</v>
      </c>
      <c r="H15" s="38"/>
      <c r="I15" s="34">
        <f t="shared" si="3"/>
        <v>6</v>
      </c>
      <c r="J15" s="35">
        <f t="shared" si="0"/>
        <v>108</v>
      </c>
      <c r="K15" s="33">
        <v>6</v>
      </c>
      <c r="L15" s="33">
        <v>102</v>
      </c>
      <c r="M15" s="32" t="s">
        <v>50</v>
      </c>
      <c r="N15" s="34">
        <v>2</v>
      </c>
      <c r="O15" s="39">
        <v>2</v>
      </c>
      <c r="P15" s="39">
        <v>2</v>
      </c>
      <c r="Q15" s="34"/>
      <c r="R15" s="34"/>
      <c r="S15" s="34"/>
      <c r="T15" s="32" t="s">
        <v>30</v>
      </c>
      <c r="U15" s="33" t="s">
        <v>51</v>
      </c>
      <c r="V15" s="40"/>
    </row>
    <row r="16" s="1" customFormat="1" ht="19" spans="1:22">
      <c r="A16" s="17"/>
      <c r="B16" s="28"/>
      <c r="C16" s="29"/>
      <c r="D16" s="20">
        <v>11</v>
      </c>
      <c r="E16" s="32" t="s">
        <v>52</v>
      </c>
      <c r="F16" s="22" t="s">
        <v>53</v>
      </c>
      <c r="G16" s="33" t="s">
        <v>28</v>
      </c>
      <c r="H16" s="33" t="s">
        <v>29</v>
      </c>
      <c r="I16" s="34">
        <f t="shared" si="3"/>
        <v>4</v>
      </c>
      <c r="J16" s="35">
        <f t="shared" si="0"/>
        <v>72</v>
      </c>
      <c r="K16" s="33">
        <v>36</v>
      </c>
      <c r="L16" s="33">
        <v>36</v>
      </c>
      <c r="M16" s="33">
        <v>1</v>
      </c>
      <c r="N16" s="41">
        <v>4</v>
      </c>
      <c r="O16" s="34"/>
      <c r="P16" s="34"/>
      <c r="Q16" s="34"/>
      <c r="R16" s="34"/>
      <c r="S16" s="34"/>
      <c r="T16" s="32" t="s">
        <v>30</v>
      </c>
      <c r="U16" s="33" t="s">
        <v>51</v>
      </c>
      <c r="V16" s="27"/>
    </row>
    <row r="17" s="1" customFormat="1" spans="1:22">
      <c r="A17" s="17"/>
      <c r="B17" s="28"/>
      <c r="C17" s="29"/>
      <c r="D17" s="20">
        <v>12</v>
      </c>
      <c r="E17" s="32" t="s">
        <v>54</v>
      </c>
      <c r="F17" s="22" t="s">
        <v>55</v>
      </c>
      <c r="G17" s="33" t="s">
        <v>42</v>
      </c>
      <c r="H17" s="33"/>
      <c r="I17" s="34">
        <f t="shared" si="3"/>
        <v>1</v>
      </c>
      <c r="J17" s="35">
        <f t="shared" si="0"/>
        <v>18</v>
      </c>
      <c r="K17" s="33">
        <v>18</v>
      </c>
      <c r="L17" s="33">
        <v>0</v>
      </c>
      <c r="M17" s="33">
        <v>1</v>
      </c>
      <c r="N17" s="34">
        <v>1</v>
      </c>
      <c r="O17" s="34"/>
      <c r="P17" s="34"/>
      <c r="Q17" s="34"/>
      <c r="R17" s="34"/>
      <c r="S17" s="34"/>
      <c r="T17" s="32" t="s">
        <v>24</v>
      </c>
      <c r="U17" s="33" t="s">
        <v>51</v>
      </c>
      <c r="V17" s="27" t="s">
        <v>43</v>
      </c>
    </row>
    <row r="18" s="1" customFormat="1" spans="1:22">
      <c r="A18" s="17"/>
      <c r="B18" s="28"/>
      <c r="C18" s="29"/>
      <c r="D18" s="20">
        <v>13</v>
      </c>
      <c r="E18" s="32" t="s">
        <v>56</v>
      </c>
      <c r="F18" s="22" t="s">
        <v>57</v>
      </c>
      <c r="G18" s="33" t="s">
        <v>42</v>
      </c>
      <c r="H18" s="33"/>
      <c r="I18" s="34">
        <v>1</v>
      </c>
      <c r="J18" s="35">
        <f t="shared" si="0"/>
        <v>18</v>
      </c>
      <c r="K18" s="33">
        <v>18</v>
      </c>
      <c r="L18" s="33">
        <v>0</v>
      </c>
      <c r="M18" s="33">
        <v>1</v>
      </c>
      <c r="N18" s="34">
        <v>1</v>
      </c>
      <c r="O18" s="34"/>
      <c r="P18" s="42"/>
      <c r="Q18" s="34"/>
      <c r="R18" s="34"/>
      <c r="S18" s="34"/>
      <c r="T18" s="32" t="s">
        <v>24</v>
      </c>
      <c r="U18" s="33" t="s">
        <v>51</v>
      </c>
      <c r="V18" s="27" t="s">
        <v>43</v>
      </c>
    </row>
    <row r="19" s="1" customFormat="1" spans="1:22">
      <c r="A19" s="17"/>
      <c r="B19" s="28"/>
      <c r="C19" s="29"/>
      <c r="D19" s="20">
        <v>14</v>
      </c>
      <c r="E19" s="32" t="s">
        <v>58</v>
      </c>
      <c r="F19" s="22" t="s">
        <v>59</v>
      </c>
      <c r="G19" s="33" t="s">
        <v>28</v>
      </c>
      <c r="H19" s="33" t="s">
        <v>29</v>
      </c>
      <c r="I19" s="34">
        <f>J19/18</f>
        <v>8</v>
      </c>
      <c r="J19" s="35">
        <f t="shared" si="0"/>
        <v>144</v>
      </c>
      <c r="K19" s="33">
        <v>44</v>
      </c>
      <c r="L19" s="33">
        <v>100</v>
      </c>
      <c r="M19" s="32" t="s">
        <v>37</v>
      </c>
      <c r="N19" s="34">
        <v>2</v>
      </c>
      <c r="O19" s="34">
        <v>2</v>
      </c>
      <c r="P19" s="34">
        <v>2</v>
      </c>
      <c r="Q19" s="34">
        <v>2</v>
      </c>
      <c r="R19" s="34"/>
      <c r="S19" s="34"/>
      <c r="T19" s="32" t="s">
        <v>24</v>
      </c>
      <c r="U19" s="33" t="s">
        <v>51</v>
      </c>
      <c r="V19" s="40" t="s">
        <v>60</v>
      </c>
    </row>
    <row r="20" s="1" customFormat="1" spans="1:22">
      <c r="A20" s="17"/>
      <c r="B20" s="43"/>
      <c r="C20" s="44"/>
      <c r="D20" s="45" t="s">
        <v>61</v>
      </c>
      <c r="E20" s="45"/>
      <c r="F20" s="45"/>
      <c r="G20" s="45"/>
      <c r="H20" s="45"/>
      <c r="I20" s="45">
        <f>SUM(I6:I19)</f>
        <v>38</v>
      </c>
      <c r="J20" s="45">
        <f>SUM(J6:J19)</f>
        <v>720</v>
      </c>
      <c r="K20" s="45">
        <f>SUM(K6:K19)</f>
        <v>374</v>
      </c>
      <c r="L20" s="45">
        <f>SUM(L6:L19)</f>
        <v>346</v>
      </c>
      <c r="M20" s="45"/>
      <c r="N20" s="46">
        <f>SUM(N6:N19)</f>
        <v>15</v>
      </c>
      <c r="O20" s="46">
        <f>SUM(O9:O19)</f>
        <v>9</v>
      </c>
      <c r="P20" s="46">
        <f>SUM(P6:P19)</f>
        <v>7</v>
      </c>
      <c r="Q20" s="46">
        <f>SUM(Q6:Q19)</f>
        <v>2</v>
      </c>
      <c r="R20" s="46">
        <f>SUM(R6:R19)</f>
        <v>0</v>
      </c>
      <c r="S20" s="46">
        <f>SUM(S6:S19)</f>
        <v>0</v>
      </c>
      <c r="T20" s="47"/>
      <c r="U20" s="47"/>
      <c r="V20" s="48"/>
    </row>
    <row r="21" s="1" customFormat="1" ht="19" spans="1:22">
      <c r="A21" s="17"/>
      <c r="B21" s="18" t="s">
        <v>62</v>
      </c>
      <c r="C21" s="19"/>
      <c r="D21" s="32" t="s">
        <v>63</v>
      </c>
      <c r="E21" s="32"/>
      <c r="F21" s="22" t="s">
        <v>64</v>
      </c>
      <c r="G21" s="33" t="s">
        <v>42</v>
      </c>
      <c r="H21" s="45"/>
      <c r="I21" s="34">
        <v>8</v>
      </c>
      <c r="J21" s="35">
        <v>144</v>
      </c>
      <c r="K21" s="33">
        <v>144</v>
      </c>
      <c r="L21" s="33">
        <v>0</v>
      </c>
      <c r="M21" s="32"/>
      <c r="N21" s="34"/>
      <c r="O21" s="34"/>
      <c r="P21" s="34"/>
      <c r="Q21" s="34"/>
      <c r="R21" s="34"/>
      <c r="S21" s="34"/>
      <c r="T21" s="49" t="s">
        <v>24</v>
      </c>
      <c r="U21" s="33"/>
      <c r="V21" s="27" t="s">
        <v>65</v>
      </c>
    </row>
    <row r="22" s="1" customFormat="1" spans="1:22">
      <c r="A22" s="17"/>
      <c r="B22" s="43"/>
      <c r="C22" s="44"/>
      <c r="D22" s="45" t="s">
        <v>61</v>
      </c>
      <c r="E22" s="45"/>
      <c r="F22" s="45"/>
      <c r="G22" s="45"/>
      <c r="H22" s="45"/>
      <c r="I22" s="46">
        <v>8</v>
      </c>
      <c r="J22" s="46">
        <v>144</v>
      </c>
      <c r="K22" s="46">
        <v>144</v>
      </c>
      <c r="L22" s="46">
        <v>0</v>
      </c>
      <c r="M22" s="45"/>
      <c r="N22" s="46">
        <v>0</v>
      </c>
      <c r="O22" s="46">
        <v>0</v>
      </c>
      <c r="P22" s="46">
        <v>0</v>
      </c>
      <c r="Q22" s="46">
        <v>0</v>
      </c>
      <c r="R22" s="46"/>
      <c r="S22" s="46"/>
      <c r="T22" s="47"/>
      <c r="U22" s="47"/>
      <c r="V22" s="50"/>
    </row>
    <row r="23" s="1" customFormat="1" spans="1:22">
      <c r="A23" s="17"/>
      <c r="B23" s="51"/>
      <c r="C23" s="51"/>
      <c r="D23" s="51"/>
      <c r="E23" s="51"/>
      <c r="F23" s="51"/>
      <c r="G23" s="51"/>
      <c r="H23" s="52"/>
      <c r="I23" s="45">
        <f t="shared" ref="I23:S23" si="7">I20+I22</f>
        <v>46</v>
      </c>
      <c r="J23" s="45">
        <f t="shared" si="7"/>
        <v>864</v>
      </c>
      <c r="K23" s="45">
        <f t="shared" si="7"/>
        <v>518</v>
      </c>
      <c r="L23" s="45">
        <f t="shared" si="7"/>
        <v>346</v>
      </c>
      <c r="M23" s="45"/>
      <c r="N23" s="46">
        <f t="shared" si="7"/>
        <v>15</v>
      </c>
      <c r="O23" s="46">
        <f t="shared" si="7"/>
        <v>9</v>
      </c>
      <c r="P23" s="46">
        <f t="shared" si="7"/>
        <v>7</v>
      </c>
      <c r="Q23" s="46">
        <f t="shared" si="7"/>
        <v>2</v>
      </c>
      <c r="R23" s="46">
        <f t="shared" si="7"/>
        <v>0</v>
      </c>
      <c r="S23" s="46">
        <f t="shared" si="7"/>
        <v>0</v>
      </c>
      <c r="T23" s="53">
        <f>J23/N46</f>
        <v>0.3008356545961</v>
      </c>
      <c r="U23" s="53"/>
      <c r="V23" s="50"/>
    </row>
    <row r="24" s="1" customFormat="1" spans="1:22">
      <c r="A24" s="17" t="s">
        <v>66</v>
      </c>
      <c r="B24" s="19" t="s">
        <v>67</v>
      </c>
      <c r="C24" s="45" t="s">
        <v>68</v>
      </c>
      <c r="D24" s="33">
        <v>1</v>
      </c>
      <c r="E24" s="35">
        <v>141001</v>
      </c>
      <c r="F24" s="54" t="s">
        <v>69</v>
      </c>
      <c r="G24" s="33" t="s">
        <v>28</v>
      </c>
      <c r="H24" s="55" t="s">
        <v>29</v>
      </c>
      <c r="I24" s="34">
        <f>J24/18</f>
        <v>3.55555555555556</v>
      </c>
      <c r="J24" s="33">
        <f t="shared" ref="J24:J32" si="8">K24+L24</f>
        <v>64</v>
      </c>
      <c r="K24" s="33">
        <v>54</v>
      </c>
      <c r="L24" s="33">
        <v>10</v>
      </c>
      <c r="M24" s="33">
        <v>1</v>
      </c>
      <c r="N24" s="34">
        <v>4</v>
      </c>
      <c r="O24" s="34"/>
      <c r="P24" s="34"/>
      <c r="Q24" s="34"/>
      <c r="R24" s="34"/>
      <c r="S24" s="34"/>
      <c r="T24" s="33" t="s">
        <v>30</v>
      </c>
      <c r="U24" s="56" t="s">
        <v>70</v>
      </c>
      <c r="V24" s="57"/>
    </row>
    <row r="25" s="1" customFormat="1" spans="1:22">
      <c r="A25" s="17"/>
      <c r="B25" s="29"/>
      <c r="C25" s="45"/>
      <c r="D25" s="33">
        <v>2</v>
      </c>
      <c r="E25" s="33">
        <v>141003</v>
      </c>
      <c r="F25" s="54" t="s">
        <v>71</v>
      </c>
      <c r="G25" s="33" t="s">
        <v>28</v>
      </c>
      <c r="H25" s="55" t="s">
        <v>29</v>
      </c>
      <c r="I25" s="34">
        <f>J25/18</f>
        <v>4</v>
      </c>
      <c r="J25" s="33">
        <f t="shared" si="8"/>
        <v>72</v>
      </c>
      <c r="K25" s="33">
        <v>62</v>
      </c>
      <c r="L25" s="33">
        <v>10</v>
      </c>
      <c r="M25" s="55">
        <v>2</v>
      </c>
      <c r="N25" s="58" t="str">
        <f>IF($L25=N$3,(IF(OR($F25="A",$G25="√"),$I25/N$5,$J25/N$5)),"")</f>
        <v/>
      </c>
      <c r="O25" s="34">
        <v>4</v>
      </c>
      <c r="P25" s="34"/>
      <c r="Q25" s="34"/>
      <c r="R25" s="34"/>
      <c r="S25" s="34"/>
      <c r="T25" s="33" t="s">
        <v>30</v>
      </c>
      <c r="U25" s="56" t="s">
        <v>70</v>
      </c>
      <c r="V25" s="57"/>
    </row>
    <row r="26" s="1" customFormat="1" ht="19" spans="1:22">
      <c r="A26" s="17"/>
      <c r="B26" s="29"/>
      <c r="C26" s="45"/>
      <c r="D26" s="33">
        <v>3</v>
      </c>
      <c r="E26" s="33">
        <v>141024</v>
      </c>
      <c r="F26" s="54" t="s">
        <v>72</v>
      </c>
      <c r="G26" s="33" t="s">
        <v>28</v>
      </c>
      <c r="H26" s="55" t="s">
        <v>29</v>
      </c>
      <c r="I26" s="34">
        <f>J26/18</f>
        <v>4</v>
      </c>
      <c r="J26" s="33">
        <f t="shared" si="8"/>
        <v>72</v>
      </c>
      <c r="K26" s="55">
        <v>36</v>
      </c>
      <c r="L26" s="55">
        <v>36</v>
      </c>
      <c r="M26" s="55">
        <v>4</v>
      </c>
      <c r="N26" s="34"/>
      <c r="O26" s="34"/>
      <c r="P26" s="34"/>
      <c r="Q26" s="34">
        <v>4</v>
      </c>
      <c r="R26" s="34"/>
      <c r="S26" s="34"/>
      <c r="T26" s="33" t="s">
        <v>30</v>
      </c>
      <c r="U26" s="56" t="s">
        <v>70</v>
      </c>
      <c r="V26" s="57"/>
    </row>
    <row r="27" s="1" customFormat="1" spans="1:22">
      <c r="A27" s="17"/>
      <c r="B27" s="29"/>
      <c r="C27" s="45" t="s">
        <v>73</v>
      </c>
      <c r="D27" s="33">
        <v>4</v>
      </c>
      <c r="E27" s="35">
        <v>141312</v>
      </c>
      <c r="F27" s="22" t="s">
        <v>74</v>
      </c>
      <c r="G27" s="33" t="s">
        <v>28</v>
      </c>
      <c r="H27" s="55" t="s">
        <v>29</v>
      </c>
      <c r="I27" s="59">
        <v>2</v>
      </c>
      <c r="J27" s="33">
        <f t="shared" si="8"/>
        <v>36</v>
      </c>
      <c r="K27" s="33">
        <v>18</v>
      </c>
      <c r="L27" s="33">
        <v>18</v>
      </c>
      <c r="M27" s="35">
        <v>2</v>
      </c>
      <c r="N27" s="22"/>
      <c r="O27" s="34">
        <v>2</v>
      </c>
      <c r="P27" s="60"/>
      <c r="Q27" s="60"/>
      <c r="R27" s="22"/>
      <c r="S27" s="35"/>
      <c r="T27" s="33" t="s">
        <v>30</v>
      </c>
      <c r="U27" s="56" t="s">
        <v>70</v>
      </c>
      <c r="V27" s="40"/>
    </row>
    <row r="28" s="1" customFormat="1" spans="1:22">
      <c r="A28" s="17"/>
      <c r="B28" s="29"/>
      <c r="C28" s="45"/>
      <c r="D28" s="33">
        <v>5</v>
      </c>
      <c r="E28" s="35">
        <v>141302</v>
      </c>
      <c r="F28" s="22" t="s">
        <v>75</v>
      </c>
      <c r="G28" s="33" t="s">
        <v>28</v>
      </c>
      <c r="H28" s="55" t="s">
        <v>29</v>
      </c>
      <c r="I28" s="59">
        <v>4</v>
      </c>
      <c r="J28" s="33">
        <f t="shared" si="8"/>
        <v>72</v>
      </c>
      <c r="K28" s="55">
        <v>36</v>
      </c>
      <c r="L28" s="55">
        <v>36</v>
      </c>
      <c r="M28" s="33">
        <v>3</v>
      </c>
      <c r="N28" s="34"/>
      <c r="O28" s="34"/>
      <c r="P28" s="34">
        <v>4</v>
      </c>
      <c r="Q28" s="34"/>
      <c r="R28" s="34"/>
      <c r="S28" s="34"/>
      <c r="T28" s="33" t="s">
        <v>30</v>
      </c>
      <c r="U28" s="56" t="s">
        <v>70</v>
      </c>
      <c r="V28" s="40" t="s">
        <v>76</v>
      </c>
    </row>
    <row r="29" s="1" customFormat="1" spans="1:22">
      <c r="A29" s="17"/>
      <c r="B29" s="29"/>
      <c r="C29" s="45"/>
      <c r="D29" s="33">
        <v>6</v>
      </c>
      <c r="E29" s="35">
        <v>141301</v>
      </c>
      <c r="F29" s="22" t="s">
        <v>77</v>
      </c>
      <c r="G29" s="33" t="s">
        <v>28</v>
      </c>
      <c r="H29" s="55" t="s">
        <v>29</v>
      </c>
      <c r="I29" s="34">
        <v>4</v>
      </c>
      <c r="J29" s="33">
        <f t="shared" si="8"/>
        <v>72</v>
      </c>
      <c r="K29" s="55">
        <v>36</v>
      </c>
      <c r="L29" s="55">
        <v>36</v>
      </c>
      <c r="M29" s="33">
        <v>3</v>
      </c>
      <c r="N29" s="34"/>
      <c r="O29" s="34"/>
      <c r="P29" s="34">
        <v>4</v>
      </c>
      <c r="Q29" s="34"/>
      <c r="R29" s="34"/>
      <c r="S29" s="34"/>
      <c r="T29" s="33" t="s">
        <v>30</v>
      </c>
      <c r="U29" s="56" t="s">
        <v>70</v>
      </c>
      <c r="V29" s="40" t="s">
        <v>76</v>
      </c>
    </row>
    <row r="30" s="1" customFormat="1" spans="1:22">
      <c r="A30" s="17"/>
      <c r="B30" s="29"/>
      <c r="C30" s="45"/>
      <c r="D30" s="33">
        <v>7</v>
      </c>
      <c r="E30" s="35">
        <v>141308</v>
      </c>
      <c r="F30" s="61" t="s">
        <v>78</v>
      </c>
      <c r="G30" s="33" t="s">
        <v>28</v>
      </c>
      <c r="H30" s="55" t="s">
        <v>29</v>
      </c>
      <c r="I30" s="34">
        <v>4</v>
      </c>
      <c r="J30" s="33">
        <f t="shared" si="8"/>
        <v>72</v>
      </c>
      <c r="K30" s="55">
        <v>36</v>
      </c>
      <c r="L30" s="55">
        <v>36</v>
      </c>
      <c r="M30" s="33">
        <v>4</v>
      </c>
      <c r="N30" s="34"/>
      <c r="O30" s="34"/>
      <c r="P30" s="34"/>
      <c r="Q30" s="34">
        <v>4</v>
      </c>
      <c r="R30" s="34"/>
      <c r="S30" s="34"/>
      <c r="T30" s="33" t="s">
        <v>30</v>
      </c>
      <c r="U30" s="56" t="s">
        <v>70</v>
      </c>
      <c r="V30" s="40" t="s">
        <v>76</v>
      </c>
    </row>
    <row r="31" s="1" customFormat="1" spans="1:22">
      <c r="A31" s="17"/>
      <c r="B31" s="29"/>
      <c r="C31" s="62" t="s">
        <v>79</v>
      </c>
      <c r="D31" s="33">
        <v>8</v>
      </c>
      <c r="E31" s="35">
        <v>141305</v>
      </c>
      <c r="F31" s="22" t="s">
        <v>80</v>
      </c>
      <c r="G31" s="33" t="s">
        <v>28</v>
      </c>
      <c r="H31" s="55" t="s">
        <v>29</v>
      </c>
      <c r="I31" s="34">
        <v>4</v>
      </c>
      <c r="J31" s="33">
        <f t="shared" si="8"/>
        <v>72</v>
      </c>
      <c r="K31" s="63">
        <v>62</v>
      </c>
      <c r="L31" s="63">
        <v>10</v>
      </c>
      <c r="M31" s="33">
        <v>2</v>
      </c>
      <c r="N31" s="34"/>
      <c r="O31" s="34">
        <v>4</v>
      </c>
      <c r="P31" s="34"/>
      <c r="Q31" s="34"/>
      <c r="R31" s="34"/>
      <c r="S31" s="34"/>
      <c r="T31" s="33" t="s">
        <v>30</v>
      </c>
      <c r="U31" s="56" t="s">
        <v>70</v>
      </c>
      <c r="V31" s="40" t="s">
        <v>76</v>
      </c>
    </row>
    <row r="32" s="1" customFormat="1" spans="1:22">
      <c r="A32" s="17"/>
      <c r="B32" s="29"/>
      <c r="C32" s="62"/>
      <c r="D32" s="33">
        <v>9</v>
      </c>
      <c r="E32" s="35">
        <v>141102</v>
      </c>
      <c r="F32" s="22" t="s">
        <v>81</v>
      </c>
      <c r="G32" s="33" t="s">
        <v>28</v>
      </c>
      <c r="H32" s="55" t="s">
        <v>29</v>
      </c>
      <c r="I32" s="34">
        <f>J32/18</f>
        <v>4</v>
      </c>
      <c r="J32" s="33">
        <f t="shared" si="8"/>
        <v>72</v>
      </c>
      <c r="K32" s="33">
        <v>36</v>
      </c>
      <c r="L32" s="33">
        <v>36</v>
      </c>
      <c r="M32" s="33">
        <v>3</v>
      </c>
      <c r="N32" s="34"/>
      <c r="O32" s="34"/>
      <c r="P32" s="34">
        <v>4</v>
      </c>
      <c r="Q32" s="34"/>
      <c r="R32" s="34"/>
      <c r="S32" s="34"/>
      <c r="T32" s="33" t="s">
        <v>30</v>
      </c>
      <c r="U32" s="56" t="s">
        <v>70</v>
      </c>
      <c r="V32" s="40" t="s">
        <v>76</v>
      </c>
    </row>
    <row r="33" s="1" customFormat="1" spans="1:22">
      <c r="A33" s="17"/>
      <c r="B33" s="29"/>
      <c r="C33" s="62"/>
      <c r="D33" s="33">
        <v>10</v>
      </c>
      <c r="E33" s="35">
        <v>141313</v>
      </c>
      <c r="F33" s="22" t="s">
        <v>82</v>
      </c>
      <c r="G33" s="33" t="s">
        <v>28</v>
      </c>
      <c r="H33" s="55" t="s">
        <v>29</v>
      </c>
      <c r="I33" s="59">
        <v>4</v>
      </c>
      <c r="J33" s="33">
        <v>72</v>
      </c>
      <c r="K33" s="33">
        <v>36</v>
      </c>
      <c r="L33" s="33">
        <v>36</v>
      </c>
      <c r="M33" s="33">
        <v>4</v>
      </c>
      <c r="N33" s="34"/>
      <c r="O33" s="34"/>
      <c r="P33" s="34"/>
      <c r="Q33" s="34">
        <v>4</v>
      </c>
      <c r="R33" s="34"/>
      <c r="S33" s="34"/>
      <c r="T33" s="33" t="s">
        <v>30</v>
      </c>
      <c r="U33" s="56" t="s">
        <v>70</v>
      </c>
      <c r="V33" s="40" t="s">
        <v>76</v>
      </c>
    </row>
    <row r="34" s="1" customFormat="1" spans="1:22">
      <c r="A34" s="17"/>
      <c r="B34" s="29"/>
      <c r="C34" s="62"/>
      <c r="D34" s="33">
        <v>11</v>
      </c>
      <c r="E34" s="35">
        <v>141314</v>
      </c>
      <c r="F34" s="22" t="s">
        <v>83</v>
      </c>
      <c r="G34" s="33" t="s">
        <v>28</v>
      </c>
      <c r="H34" s="55" t="s">
        <v>29</v>
      </c>
      <c r="I34" s="34">
        <f>J34/18</f>
        <v>4</v>
      </c>
      <c r="J34" s="55">
        <v>72</v>
      </c>
      <c r="K34" s="55">
        <v>36</v>
      </c>
      <c r="L34" s="55">
        <v>36</v>
      </c>
      <c r="M34" s="35">
        <v>4</v>
      </c>
      <c r="N34" s="34"/>
      <c r="O34" s="34"/>
      <c r="P34" s="34"/>
      <c r="Q34" s="34">
        <v>4</v>
      </c>
      <c r="R34" s="34"/>
      <c r="S34" s="34"/>
      <c r="T34" s="33" t="s">
        <v>30</v>
      </c>
      <c r="U34" s="56" t="s">
        <v>70</v>
      </c>
      <c r="V34" s="40" t="s">
        <v>76</v>
      </c>
    </row>
    <row r="35" s="1" customFormat="1" spans="1:22">
      <c r="A35" s="17"/>
      <c r="B35" s="29"/>
      <c r="C35" s="64" t="s">
        <v>84</v>
      </c>
      <c r="D35" s="33">
        <v>12</v>
      </c>
      <c r="E35" s="35">
        <v>141315</v>
      </c>
      <c r="F35" s="22" t="s">
        <v>85</v>
      </c>
      <c r="G35" s="33" t="s">
        <v>28</v>
      </c>
      <c r="H35" s="55" t="s">
        <v>29</v>
      </c>
      <c r="I35" s="34">
        <v>2</v>
      </c>
      <c r="J35" s="55">
        <v>36</v>
      </c>
      <c r="K35" s="55">
        <v>18</v>
      </c>
      <c r="L35" s="55">
        <v>18</v>
      </c>
      <c r="M35" s="35">
        <v>2</v>
      </c>
      <c r="N35" s="34"/>
      <c r="O35" s="34"/>
      <c r="P35" s="34"/>
      <c r="Q35" s="34">
        <v>2</v>
      </c>
      <c r="R35" s="34"/>
      <c r="S35" s="34"/>
      <c r="T35" s="33" t="s">
        <v>30</v>
      </c>
      <c r="U35" s="56" t="s">
        <v>70</v>
      </c>
      <c r="V35" s="40"/>
    </row>
    <row r="36" s="1" customFormat="1" spans="1:22">
      <c r="A36" s="17"/>
      <c r="B36" s="29"/>
      <c r="C36" s="65"/>
      <c r="D36" s="33">
        <v>13</v>
      </c>
      <c r="E36" s="35">
        <v>143043</v>
      </c>
      <c r="F36" s="22" t="s">
        <v>86</v>
      </c>
      <c r="G36" s="33" t="s">
        <v>28</v>
      </c>
      <c r="H36" s="55" t="s">
        <v>29</v>
      </c>
      <c r="I36" s="34">
        <v>2</v>
      </c>
      <c r="J36" s="55">
        <v>36</v>
      </c>
      <c r="K36" s="55">
        <v>18</v>
      </c>
      <c r="L36" s="55">
        <v>18</v>
      </c>
      <c r="M36" s="35">
        <v>4</v>
      </c>
      <c r="N36" s="34"/>
      <c r="O36" s="34"/>
      <c r="P36" s="34"/>
      <c r="Q36" s="34">
        <v>2</v>
      </c>
      <c r="R36" s="34"/>
      <c r="S36" s="34"/>
      <c r="T36" s="33" t="s">
        <v>24</v>
      </c>
      <c r="U36" s="56" t="s">
        <v>70</v>
      </c>
      <c r="V36" s="40"/>
    </row>
    <row r="37" s="1" customFormat="1" spans="1:22">
      <c r="A37" s="17"/>
      <c r="B37" s="29"/>
      <c r="C37" s="65"/>
      <c r="D37" s="33">
        <v>14</v>
      </c>
      <c r="E37" s="20">
        <v>141016</v>
      </c>
      <c r="F37" s="66" t="s">
        <v>87</v>
      </c>
      <c r="G37" s="67" t="s">
        <v>22</v>
      </c>
      <c r="H37" s="24"/>
      <c r="I37" s="24">
        <v>2</v>
      </c>
      <c r="J37" s="24">
        <f>K37+L37</f>
        <v>60</v>
      </c>
      <c r="K37" s="24">
        <v>0</v>
      </c>
      <c r="L37" s="24">
        <v>60</v>
      </c>
      <c r="M37" s="24" t="s">
        <v>88</v>
      </c>
      <c r="N37" s="68"/>
      <c r="O37" s="68"/>
      <c r="P37" s="68"/>
      <c r="Q37" s="68" t="str">
        <f>IF($M37=Q$3,(IF(OR($G37="A",$H37="√"),$J37/Q$5,$K37/Q$5)),"")</f>
        <v/>
      </c>
      <c r="R37" s="69" t="s">
        <v>89</v>
      </c>
      <c r="S37" s="69" t="s">
        <v>90</v>
      </c>
      <c r="T37" s="67" t="s">
        <v>24</v>
      </c>
      <c r="U37" s="56" t="s">
        <v>70</v>
      </c>
      <c r="V37" s="70" t="s">
        <v>91</v>
      </c>
    </row>
    <row r="38" s="1" customFormat="1" spans="1:22">
      <c r="A38" s="17"/>
      <c r="B38" s="29"/>
      <c r="C38" s="65"/>
      <c r="D38" s="71">
        <v>15</v>
      </c>
      <c r="E38" s="72">
        <v>141017</v>
      </c>
      <c r="F38" s="73" t="s">
        <v>92</v>
      </c>
      <c r="G38" s="72" t="s">
        <v>22</v>
      </c>
      <c r="H38" s="74"/>
      <c r="I38" s="24">
        <v>28</v>
      </c>
      <c r="J38" s="24">
        <f>K38+L38</f>
        <v>840</v>
      </c>
      <c r="K38" s="24">
        <v>0</v>
      </c>
      <c r="L38" s="24">
        <v>840</v>
      </c>
      <c r="M38" s="24" t="s">
        <v>88</v>
      </c>
      <c r="N38" s="75"/>
      <c r="O38" s="75"/>
      <c r="P38" s="75"/>
      <c r="Q38" s="75" t="str">
        <f>IF($M38=Q$3,(IF(OR($G38="A",$H38="√"),$J38/Q$5,$K38/Q$5)),"")</f>
        <v/>
      </c>
      <c r="R38" s="69" t="s">
        <v>89</v>
      </c>
      <c r="S38" s="69" t="s">
        <v>90</v>
      </c>
      <c r="T38" s="67" t="s">
        <v>24</v>
      </c>
      <c r="U38" s="56" t="s">
        <v>70</v>
      </c>
      <c r="V38" s="70"/>
    </row>
    <row r="39" s="1" customFormat="1" spans="1:22">
      <c r="A39" s="17"/>
      <c r="B39" s="44"/>
      <c r="C39" s="45" t="s">
        <v>61</v>
      </c>
      <c r="D39" s="45"/>
      <c r="E39" s="45"/>
      <c r="F39" s="45"/>
      <c r="G39" s="45"/>
      <c r="H39" s="45"/>
      <c r="I39" s="46">
        <f>SUM(I24:I38)</f>
        <v>75.5555555555556</v>
      </c>
      <c r="J39" s="45">
        <f>SUM(J24:J38)</f>
        <v>1720</v>
      </c>
      <c r="K39" s="45">
        <f>SUM(K24:K38)</f>
        <v>484</v>
      </c>
      <c r="L39" s="45">
        <f>SUM(L24:L38)</f>
        <v>1236</v>
      </c>
      <c r="M39" s="45"/>
      <c r="N39" s="46">
        <f t="shared" ref="N39:S39" si="9">SUM(N24:N38)</f>
        <v>4</v>
      </c>
      <c r="O39" s="46">
        <f t="shared" si="9"/>
        <v>10</v>
      </c>
      <c r="P39" s="46">
        <f t="shared" si="9"/>
        <v>12</v>
      </c>
      <c r="Q39" s="46">
        <f t="shared" si="9"/>
        <v>20</v>
      </c>
      <c r="R39" s="46">
        <f t="shared" si="9"/>
        <v>0</v>
      </c>
      <c r="S39" s="46">
        <f t="shared" si="9"/>
        <v>0</v>
      </c>
      <c r="T39" s="47"/>
      <c r="U39" s="47"/>
      <c r="V39" s="76"/>
    </row>
    <row r="40" s="1" customFormat="1" ht="19" spans="1:22">
      <c r="A40" s="17"/>
      <c r="B40" s="52"/>
      <c r="C40" s="77" t="s">
        <v>93</v>
      </c>
      <c r="D40" s="33">
        <v>1</v>
      </c>
      <c r="E40" s="32"/>
      <c r="F40" s="22" t="s">
        <v>94</v>
      </c>
      <c r="G40" s="33" t="s">
        <v>28</v>
      </c>
      <c r="H40" s="55" t="s">
        <v>29</v>
      </c>
      <c r="I40" s="34">
        <v>16</v>
      </c>
      <c r="J40" s="34">
        <v>288</v>
      </c>
      <c r="K40" s="34">
        <v>144</v>
      </c>
      <c r="L40" s="34">
        <v>144</v>
      </c>
      <c r="M40" s="32" t="s">
        <v>37</v>
      </c>
      <c r="N40" s="34">
        <v>4</v>
      </c>
      <c r="O40" s="34">
        <v>4</v>
      </c>
      <c r="P40" s="34">
        <v>4</v>
      </c>
      <c r="Q40" s="34">
        <v>4</v>
      </c>
      <c r="R40" s="34"/>
      <c r="S40" s="34"/>
      <c r="T40" s="33"/>
      <c r="U40" s="56"/>
      <c r="V40" s="40" t="s">
        <v>95</v>
      </c>
    </row>
    <row r="41" s="1" customFormat="1" spans="1:22">
      <c r="A41" s="17"/>
      <c r="B41" s="52"/>
      <c r="C41" s="77"/>
      <c r="D41" s="45" t="s">
        <v>61</v>
      </c>
      <c r="E41" s="45"/>
      <c r="F41" s="45"/>
      <c r="G41" s="45"/>
      <c r="H41" s="45"/>
      <c r="I41" s="46">
        <v>16</v>
      </c>
      <c r="J41" s="46">
        <v>288</v>
      </c>
      <c r="K41" s="45">
        <v>144</v>
      </c>
      <c r="L41" s="45">
        <v>144</v>
      </c>
      <c r="M41" s="45"/>
      <c r="N41" s="46">
        <f t="shared" ref="N41:S41" si="10">SUM(N40:N40)</f>
        <v>4</v>
      </c>
      <c r="O41" s="46">
        <f t="shared" si="10"/>
        <v>4</v>
      </c>
      <c r="P41" s="46">
        <f t="shared" si="10"/>
        <v>4</v>
      </c>
      <c r="Q41" s="46">
        <f t="shared" si="10"/>
        <v>4</v>
      </c>
      <c r="R41" s="46">
        <f t="shared" si="10"/>
        <v>0</v>
      </c>
      <c r="S41" s="46">
        <f t="shared" si="10"/>
        <v>0</v>
      </c>
      <c r="T41" s="47"/>
      <c r="U41" s="47"/>
      <c r="V41" s="78"/>
    </row>
    <row r="42" s="1" customFormat="1" spans="1:22">
      <c r="A42" s="17"/>
      <c r="B42" s="52"/>
      <c r="C42" s="45"/>
      <c r="D42" s="45"/>
      <c r="E42" s="45"/>
      <c r="F42" s="45"/>
      <c r="G42" s="45"/>
      <c r="H42" s="45"/>
      <c r="I42" s="46">
        <f>I41+I39</f>
        <v>91.5555555555556</v>
      </c>
      <c r="J42" s="45">
        <f>J41+J39</f>
        <v>2008</v>
      </c>
      <c r="K42" s="45">
        <f t="shared" ref="K42:S42" si="11">K41+K39</f>
        <v>628</v>
      </c>
      <c r="L42" s="45">
        <f t="shared" si="11"/>
        <v>1380</v>
      </c>
      <c r="M42" s="45">
        <f t="shared" si="11"/>
        <v>0</v>
      </c>
      <c r="N42" s="46">
        <f t="shared" si="11"/>
        <v>8</v>
      </c>
      <c r="O42" s="46">
        <f t="shared" si="11"/>
        <v>14</v>
      </c>
      <c r="P42" s="46">
        <f t="shared" si="11"/>
        <v>16</v>
      </c>
      <c r="Q42" s="46">
        <f t="shared" si="11"/>
        <v>24</v>
      </c>
      <c r="R42" s="46">
        <f t="shared" si="11"/>
        <v>0</v>
      </c>
      <c r="S42" s="46">
        <f t="shared" si="11"/>
        <v>0</v>
      </c>
      <c r="T42" s="53">
        <f>J42/N46</f>
        <v>0.6991643454039</v>
      </c>
      <c r="U42" s="53"/>
      <c r="V42" s="57"/>
    </row>
    <row r="43" s="1" customFormat="1" spans="1:22">
      <c r="A43" s="79" t="s">
        <v>30</v>
      </c>
      <c r="B43" s="80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34" t="s">
        <v>96</v>
      </c>
      <c r="O43" s="34" t="s">
        <v>96</v>
      </c>
      <c r="P43" s="34" t="s">
        <v>96</v>
      </c>
      <c r="Q43" s="34" t="s">
        <v>96</v>
      </c>
      <c r="R43" s="34" t="s">
        <v>96</v>
      </c>
      <c r="S43" s="34"/>
      <c r="T43" s="81"/>
      <c r="U43" s="81"/>
      <c r="V43" s="57"/>
    </row>
    <row r="44" s="1" customFormat="1" spans="1:22">
      <c r="A44" s="79" t="s">
        <v>97</v>
      </c>
      <c r="B44" s="80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34"/>
      <c r="O44" s="34"/>
      <c r="P44" s="34"/>
      <c r="Q44" s="34"/>
      <c r="R44" s="34"/>
      <c r="S44" s="34" t="s">
        <v>98</v>
      </c>
      <c r="T44" s="81"/>
      <c r="U44" s="81"/>
      <c r="V44" s="57"/>
    </row>
    <row r="45" s="1" customFormat="1" spans="1:22">
      <c r="A45" s="79" t="s">
        <v>99</v>
      </c>
      <c r="B45" s="80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6">
        <f t="shared" ref="N45:S45" si="12">N42+N23</f>
        <v>23</v>
      </c>
      <c r="O45" s="46">
        <f t="shared" si="12"/>
        <v>23</v>
      </c>
      <c r="P45" s="46">
        <f t="shared" si="12"/>
        <v>23</v>
      </c>
      <c r="Q45" s="46">
        <f t="shared" si="12"/>
        <v>26</v>
      </c>
      <c r="R45" s="46">
        <f t="shared" si="12"/>
        <v>0</v>
      </c>
      <c r="S45" s="46">
        <f t="shared" si="12"/>
        <v>0</v>
      </c>
      <c r="T45" s="82"/>
      <c r="U45" s="82"/>
      <c r="V45" s="50"/>
    </row>
    <row r="46" s="1" customFormat="1" spans="1:22">
      <c r="A46" s="79" t="s">
        <v>100</v>
      </c>
      <c r="B46" s="80"/>
      <c r="C46" s="45"/>
      <c r="D46" s="45"/>
      <c r="E46" s="45"/>
      <c r="F46" s="45"/>
      <c r="G46" s="45"/>
      <c r="H46" s="45"/>
      <c r="I46" s="83">
        <f>I42+I23</f>
        <v>137.555555555556</v>
      </c>
      <c r="J46" s="83"/>
      <c r="K46" s="83"/>
      <c r="L46" s="83"/>
      <c r="M46" s="83"/>
      <c r="N46" s="46">
        <f>J42+J23</f>
        <v>2872</v>
      </c>
      <c r="O46" s="46"/>
      <c r="P46" s="46"/>
      <c r="Q46" s="46"/>
      <c r="R46" s="84" t="s">
        <v>101</v>
      </c>
      <c r="S46" s="84"/>
      <c r="T46" s="84"/>
      <c r="U46" s="84"/>
      <c r="V46" s="85"/>
    </row>
    <row r="47" s="1" customFormat="1" spans="1:22">
      <c r="A47" s="79" t="s">
        <v>102</v>
      </c>
      <c r="B47" s="80"/>
      <c r="C47" s="45"/>
      <c r="D47" s="45"/>
      <c r="E47" s="45"/>
      <c r="F47" s="45"/>
      <c r="G47" s="45"/>
      <c r="H47" s="45"/>
      <c r="I47" s="83">
        <f>I41+I22</f>
        <v>24</v>
      </c>
      <c r="J47" s="83"/>
      <c r="K47" s="83"/>
      <c r="L47" s="83"/>
      <c r="M47" s="83"/>
      <c r="N47" s="83">
        <f>J41+J22</f>
        <v>432</v>
      </c>
      <c r="O47" s="83"/>
      <c r="P47" s="83"/>
      <c r="Q47" s="83"/>
      <c r="R47" s="86">
        <f>N47/N46</f>
        <v>0.15041782729805</v>
      </c>
      <c r="S47" s="86"/>
      <c r="T47" s="86"/>
      <c r="U47" s="86"/>
      <c r="V47" s="85"/>
    </row>
    <row r="48" s="1" customFormat="1" ht="14.75" spans="1:22">
      <c r="A48" s="87" t="s">
        <v>103</v>
      </c>
      <c r="B48" s="88"/>
      <c r="C48" s="89"/>
      <c r="D48" s="89"/>
      <c r="E48" s="89"/>
      <c r="F48" s="89"/>
      <c r="G48" s="89"/>
      <c r="H48" s="89"/>
      <c r="I48" s="90" t="s">
        <v>101</v>
      </c>
      <c r="J48" s="90"/>
      <c r="K48" s="90"/>
      <c r="L48" s="90"/>
      <c r="M48" s="90"/>
      <c r="N48" s="91">
        <f>L23+L42</f>
        <v>1726</v>
      </c>
      <c r="O48" s="91"/>
      <c r="P48" s="91"/>
      <c r="Q48" s="91"/>
      <c r="R48" s="92">
        <f>N48/N46</f>
        <v>0.600974930362117</v>
      </c>
      <c r="S48" s="92"/>
      <c r="T48" s="92"/>
      <c r="U48" s="92"/>
      <c r="V48" s="93"/>
    </row>
  </sheetData>
  <mergeCells count="56">
    <mergeCell ref="A1:V1"/>
    <mergeCell ref="G2:H2"/>
    <mergeCell ref="J2:L2"/>
    <mergeCell ref="N2:S2"/>
    <mergeCell ref="D20:H20"/>
    <mergeCell ref="T20:U20"/>
    <mergeCell ref="D22:H22"/>
    <mergeCell ref="T22:U22"/>
    <mergeCell ref="B23:H23"/>
    <mergeCell ref="T23:U23"/>
    <mergeCell ref="C39:H39"/>
    <mergeCell ref="T39:U39"/>
    <mergeCell ref="D41:H41"/>
    <mergeCell ref="T41:U41"/>
    <mergeCell ref="C42:H42"/>
    <mergeCell ref="T42:U42"/>
    <mergeCell ref="A43:M43"/>
    <mergeCell ref="A44:M44"/>
    <mergeCell ref="A45:M45"/>
    <mergeCell ref="A46:H46"/>
    <mergeCell ref="I46:M46"/>
    <mergeCell ref="N46:Q46"/>
    <mergeCell ref="R46:U46"/>
    <mergeCell ref="A47:H47"/>
    <mergeCell ref="I47:M47"/>
    <mergeCell ref="N47:Q47"/>
    <mergeCell ref="R47:U47"/>
    <mergeCell ref="A48:H48"/>
    <mergeCell ref="I48:M48"/>
    <mergeCell ref="N48:Q48"/>
    <mergeCell ref="R48:U48"/>
    <mergeCell ref="A6:A23"/>
    <mergeCell ref="A24:A42"/>
    <mergeCell ref="B24:B39"/>
    <mergeCell ref="C24:C26"/>
    <mergeCell ref="C27:C30"/>
    <mergeCell ref="C31:C34"/>
    <mergeCell ref="C35:C38"/>
    <mergeCell ref="C40:C41"/>
    <mergeCell ref="D2:D5"/>
    <mergeCell ref="E2:E5"/>
    <mergeCell ref="F2:F5"/>
    <mergeCell ref="G3:G5"/>
    <mergeCell ref="H3:H5"/>
    <mergeCell ref="I2:I5"/>
    <mergeCell ref="J3:J5"/>
    <mergeCell ref="K3:K5"/>
    <mergeCell ref="L3:L5"/>
    <mergeCell ref="M2:M5"/>
    <mergeCell ref="T2:T5"/>
    <mergeCell ref="U2:U5"/>
    <mergeCell ref="V2:V5"/>
    <mergeCell ref="V37:V38"/>
    <mergeCell ref="A2:C5"/>
    <mergeCell ref="B6:C20"/>
    <mergeCell ref="B21:C22"/>
  </mergeCells>
  <printOptions horizontalCentered="1"/>
  <pageMargins left="0.748031496062992" right="0.748031496062992" top="0.472222222222222" bottom="0.354166666666667" header="0.31496062992126" footer="0.156944444444444"/>
  <pageSetup paperSize="9" orientation="landscape"/>
  <headerFooter/>
  <ignoredErrors>
    <ignoredError sqref="I20:O20" formula="1"/>
    <ignoredError sqref="R39:S39 O39:P3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中药学专业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WPS_1526036606</cp:lastModifiedBy>
  <dcterms:created xsi:type="dcterms:W3CDTF">2022-06-07T03:46:00Z</dcterms:created>
  <cp:lastPrinted>2023-08-20T10:51:00Z</cp:lastPrinted>
  <dcterms:modified xsi:type="dcterms:W3CDTF">2026-04-16T01:33:05Z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D5E8A18AC36D4061B580032EEBC87E76_13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